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7\"/>
    </mc:Choice>
  </mc:AlternateContent>
  <bookViews>
    <workbookView xWindow="408" yWindow="96" windowWidth="8412" windowHeight="4968"/>
  </bookViews>
  <sheets>
    <sheet name="Model" sheetId="1" r:id="rId1"/>
    <sheet name="Model_STS" sheetId="5" state="veryHidden" r:id="rId2"/>
    <sheet name="STS_1" sheetId="7" r:id="rId3"/>
  </sheets>
  <definedNames>
    <definedName name="ChartData" localSheetId="2">STS_1!$K$5:$K$13</definedName>
    <definedName name="Common_Capacity">Model!$B$21:$C$21</definedName>
    <definedName name="Demands">Model!$B$19:$C$19</definedName>
    <definedName name="InputValues" localSheetId="2">STS_1!$A$5:$A$13</definedName>
    <definedName name="OutputAddresses" localSheetId="2">STS_1!$B$4:$F$4</definedName>
    <definedName name="OutputValues" localSheetId="2">STS_1!$B$5:$F$13</definedName>
    <definedName name="Prices">Model!$B$13:$C$13</definedName>
    <definedName name="Revenue">Model!$B$24</definedName>
    <definedName name="solver_adj" localSheetId="0" hidden="1">Model!$B$13:$C$13</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bd" localSheetId="0" hidden="1">2</definedName>
    <definedName name="solver_itr" localSheetId="0" hidden="1">100</definedName>
    <definedName name="solver_lhs1" localSheetId="0" hidden="1">Model!$B$19:$C$19</definedName>
    <definedName name="solver_lin" localSheetId="0" hidden="1">2</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msl" localSheetId="0" hidden="1">1</definedName>
    <definedName name="solver_neg" localSheetId="0" hidden="1">1</definedName>
    <definedName name="solver_nod" localSheetId="0" hidden="1">5000</definedName>
    <definedName name="solver_num" localSheetId="0" hidden="1">1</definedName>
    <definedName name="solver_nwt" localSheetId="0" hidden="1">1</definedName>
    <definedName name="solver_ofx" localSheetId="0" hidden="1">2</definedName>
    <definedName name="solver_opt" localSheetId="0" hidden="1">Model!$B$24</definedName>
    <definedName name="solver_piv" localSheetId="0" hidden="1">0.000001</definedName>
    <definedName name="solver_pre" localSheetId="0" hidden="1">0.000001</definedName>
    <definedName name="solver_pro" localSheetId="0" hidden="1">2</definedName>
    <definedName name="solver_rbv" localSheetId="0" hidden="1">2</definedName>
    <definedName name="solver_red" localSheetId="0" hidden="1">0.000001</definedName>
    <definedName name="solver_rel1" localSheetId="0" hidden="1">1</definedName>
    <definedName name="solver_reo" localSheetId="0" hidden="1">2</definedName>
    <definedName name="solver_rep" localSheetId="0" hidden="1">2</definedName>
    <definedName name="solver_rhs1" localSheetId="0" hidden="1">Common_Capacity</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1</definedName>
    <definedName name="solver_val" localSheetId="0" hidden="1">0</definedName>
    <definedName name="solver_ver" localSheetId="0" hidden="1">3</definedName>
  </definedNames>
  <calcPr calcId="152511" iterate="1"/>
</workbook>
</file>

<file path=xl/calcChain.xml><?xml version="1.0" encoding="utf-8"?>
<calcChain xmlns="http://schemas.openxmlformats.org/spreadsheetml/2006/main">
  <c r="K1" i="7" l="1"/>
  <c r="K13" i="7"/>
  <c r="K12" i="7"/>
  <c r="K11" i="7"/>
  <c r="K10" i="7"/>
  <c r="K9" i="7"/>
  <c r="K8" i="7"/>
  <c r="K7" i="7"/>
  <c r="K6" i="7"/>
  <c r="K5" i="7"/>
  <c r="J4" i="7"/>
  <c r="B21" i="1" l="1"/>
  <c r="C21" i="1"/>
  <c r="C19" i="1"/>
  <c r="B19" i="1"/>
  <c r="B24" i="1" l="1"/>
</calcChain>
</file>

<file path=xl/comments1.xml><?xml version="1.0" encoding="utf-8"?>
<comments xmlns="http://schemas.openxmlformats.org/spreadsheetml/2006/main">
  <authors>
    <author>Chris</author>
  </authors>
  <commentList>
    <comment ref="B5" authorId="0" shapeId="0">
      <text>
        <r>
          <rPr>
            <sz val="9"/>
            <color indexed="81"/>
            <rFont val="Tahoma"/>
            <family val="2"/>
          </rPr>
          <t>Solver converged in probability to a global solution.</t>
        </r>
      </text>
    </comment>
    <comment ref="B6" authorId="0" shapeId="0">
      <text>
        <r>
          <rPr>
            <sz val="9"/>
            <color indexed="81"/>
            <rFont val="Tahoma"/>
            <family val="2"/>
          </rPr>
          <t>Solver converged in probability to a global solution.</t>
        </r>
      </text>
    </comment>
    <comment ref="B7" authorId="0" shapeId="0">
      <text>
        <r>
          <rPr>
            <sz val="9"/>
            <color indexed="81"/>
            <rFont val="Tahoma"/>
            <family val="2"/>
          </rPr>
          <t>Solver converged in probability to a global solution.</t>
        </r>
      </text>
    </comment>
    <comment ref="B8" authorId="0" shapeId="0">
      <text>
        <r>
          <rPr>
            <sz val="9"/>
            <color indexed="81"/>
            <rFont val="Tahoma"/>
            <family val="2"/>
          </rPr>
          <t>Solver converged in probability to a global solution.</t>
        </r>
      </text>
    </comment>
    <comment ref="B9" authorId="0" shapeId="0">
      <text>
        <r>
          <rPr>
            <sz val="9"/>
            <color indexed="81"/>
            <rFont val="Tahoma"/>
            <family val="2"/>
          </rPr>
          <t>Solver converged in probability to a global solution.</t>
        </r>
      </text>
    </comment>
    <comment ref="B10" authorId="0" shapeId="0">
      <text>
        <r>
          <rPr>
            <sz val="9"/>
            <color indexed="81"/>
            <rFont val="Tahoma"/>
            <family val="2"/>
          </rPr>
          <t>Solver converged in probability to a global solution.</t>
        </r>
      </text>
    </comment>
    <comment ref="B11" authorId="0" shapeId="0">
      <text>
        <r>
          <rPr>
            <sz val="9"/>
            <color indexed="81"/>
            <rFont val="Tahoma"/>
            <family val="2"/>
          </rPr>
          <t>Solver converged in probability to a global solution.</t>
        </r>
      </text>
    </comment>
    <comment ref="B12" authorId="0" shapeId="0">
      <text>
        <r>
          <rPr>
            <sz val="9"/>
            <color indexed="81"/>
            <rFont val="Tahoma"/>
            <family val="2"/>
          </rPr>
          <t>Solver converged in probability to a global solution.</t>
        </r>
      </text>
    </comment>
    <comment ref="B13" authorId="0" shapeId="0">
      <text>
        <r>
          <rPr>
            <sz val="9"/>
            <color indexed="81"/>
            <rFont val="Tahoma"/>
            <family val="2"/>
          </rPr>
          <t>Solver converged in probability to a global solution.</t>
        </r>
      </text>
    </comment>
  </commentList>
</comments>
</file>

<file path=xl/sharedStrings.xml><?xml version="1.0" encoding="utf-8"?>
<sst xmlns="http://schemas.openxmlformats.org/spreadsheetml/2006/main" count="44" uniqueCount="37">
  <si>
    <t>Input data</t>
  </si>
  <si>
    <t>Coefficients of demand functions</t>
  </si>
  <si>
    <t>Constant</t>
  </si>
  <si>
    <t>Off-peak price</t>
  </si>
  <si>
    <t>Off-peak demand</t>
  </si>
  <si>
    <t>Capacity</t>
  </si>
  <si>
    <t>Demand</t>
  </si>
  <si>
    <t>&lt;=</t>
  </si>
  <si>
    <t>Off-peak</t>
  </si>
  <si>
    <t>Revenue</t>
  </si>
  <si>
    <t>Prices</t>
  </si>
  <si>
    <t>Decisions</t>
  </si>
  <si>
    <t>$B$15</t>
  </si>
  <si>
    <t>Range names used:</t>
  </si>
  <si>
    <t>Common_Capacity</t>
  </si>
  <si>
    <t>Demands</t>
  </si>
  <si>
    <t>$B$13:$C$13,$B$19:$C$19,$B$24</t>
  </si>
  <si>
    <t>=Model!$B$21:$C$21</t>
  </si>
  <si>
    <t>=Model!$B$19:$C$19</t>
  </si>
  <si>
    <t>=Model!$B$13:$C$13</t>
  </si>
  <si>
    <t>=Model!$B$24</t>
  </si>
  <si>
    <t>Oneway analysis for Solver model in Model worksheet</t>
  </si>
  <si>
    <t>Capacity (cell $B$15) values along side, output cell(s) along top</t>
  </si>
  <si>
    <t>Prices_1</t>
  </si>
  <si>
    <t>Prices_2</t>
  </si>
  <si>
    <t>Demands_1</t>
  </si>
  <si>
    <t>Demands_2</t>
  </si>
  <si>
    <t>Data for chart</t>
  </si>
  <si>
    <t>Electricity pricing model</t>
  </si>
  <si>
    <t>On-peak demand</t>
  </si>
  <si>
    <t>Cost of capacity/mWh</t>
  </si>
  <si>
    <t>Price per mWh</t>
  </si>
  <si>
    <t>Capacity (millions of mWh)</t>
  </si>
  <si>
    <t>Constraints on demand (in millions of mWh)</t>
  </si>
  <si>
    <t>Monetary summary ($ millions)</t>
  </si>
  <si>
    <t>On-peak price</t>
  </si>
  <si>
    <t>On-peak</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</si>
</sst>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8" formatCode="&quot;$&quot;#,##0.00_);[Red]\(&quot;$&quot;#,##0.00\)"/>
    <numFmt numFmtId="164" formatCode="&quot;$&quot;#,##0.00"/>
    <numFmt numFmtId="165" formatCode="0.000"/>
    <numFmt numFmtId="166" formatCode="#,##0.000_);\(#,##0.000\)"/>
  </numFmts>
  <fonts count="9" x14ac:knownFonts="1">
    <font>
      <sz val="11"/>
      <name val="Calibri"/>
      <family val="2"/>
    </font>
    <font>
      <sz val="8"/>
      <name val="Arial"/>
      <family val="2"/>
    </font>
    <font>
      <b/>
      <sz val="11"/>
      <name val="Calibri"/>
      <family val="2"/>
    </font>
    <font>
      <sz val="11"/>
      <name val="Calibri"/>
      <family val="2"/>
    </font>
    <font>
      <sz val="11"/>
      <color rgb="FFFFFFFF"/>
      <name val="Calibri"/>
      <family val="2"/>
    </font>
    <font>
      <sz val="10"/>
      <name val="Arial"/>
      <family val="2"/>
    </font>
    <font>
      <b/>
      <sz val="11"/>
      <name val="Calibri"/>
      <family val="2"/>
      <scheme val="minor"/>
    </font>
    <font>
      <sz val="11"/>
      <name val="Calibri"/>
      <family val="2"/>
      <scheme val="minor"/>
    </font>
    <font>
      <sz val="9"/>
      <color indexed="81"/>
      <name val="Tahoma"/>
      <family val="2"/>
    </font>
  </fonts>
  <fills count="7">
    <fill>
      <patternFill patternType="none"/>
    </fill>
    <fill>
      <patternFill patternType="gray125"/>
    </fill>
    <fill>
      <patternFill patternType="solid">
        <fgColor theme="4" tint="0.59996337778862885"/>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5" tint="0.59999389629810485"/>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5" fillId="0" borderId="0"/>
  </cellStyleXfs>
  <cellXfs count="44">
    <xf numFmtId="0" fontId="0" fillId="0" borderId="0" xfId="0"/>
    <xf numFmtId="0" fontId="2" fillId="0" borderId="0" xfId="0" applyFont="1"/>
    <xf numFmtId="0" fontId="3" fillId="0" borderId="0" xfId="0" applyFont="1"/>
    <xf numFmtId="0" fontId="3" fillId="0" borderId="0" xfId="0" applyNumberFormat="1" applyFont="1"/>
    <xf numFmtId="0" fontId="3" fillId="0" borderId="0" xfId="0" quotePrefix="1" applyFont="1" applyAlignment="1">
      <alignment horizontal="left"/>
    </xf>
    <xf numFmtId="0" fontId="3" fillId="0" borderId="0" xfId="0" applyNumberFormat="1" applyFont="1" applyAlignment="1">
      <alignment horizontal="left"/>
    </xf>
    <xf numFmtId="0" fontId="3" fillId="0" borderId="0" xfId="0" applyFont="1" applyAlignment="1">
      <alignment horizontal="right"/>
    </xf>
    <xf numFmtId="0" fontId="3" fillId="0" borderId="0" xfId="0" applyFont="1" applyAlignment="1">
      <alignment horizontal="left"/>
    </xf>
    <xf numFmtId="0" fontId="2" fillId="0" borderId="0" xfId="0" applyNumberFormat="1" applyFont="1" applyAlignment="1">
      <alignment horizontal="left"/>
    </xf>
    <xf numFmtId="0" fontId="3" fillId="0" borderId="0" xfId="0" quotePrefix="1" applyNumberFormat="1" applyFont="1" applyAlignment="1">
      <alignment horizontal="left"/>
    </xf>
    <xf numFmtId="0" fontId="3" fillId="0" borderId="0" xfId="0" quotePrefix="1" applyFont="1" applyAlignment="1">
      <alignment horizontal="right"/>
    </xf>
    <xf numFmtId="8" fontId="3" fillId="0" borderId="0" xfId="0" applyNumberFormat="1" applyFont="1" applyBorder="1"/>
    <xf numFmtId="2" fontId="3" fillId="0" borderId="0" xfId="0" applyNumberFormat="1" applyFont="1" applyBorder="1"/>
    <xf numFmtId="2" fontId="3" fillId="0" borderId="0" xfId="0" applyNumberFormat="1" applyFont="1"/>
    <xf numFmtId="49" fontId="0" fillId="0" borderId="0" xfId="0" applyNumberFormat="1"/>
    <xf numFmtId="0" fontId="0" fillId="0" borderId="0" xfId="0" applyAlignment="1">
      <alignment horizontal="right" textRotation="90"/>
    </xf>
    <xf numFmtId="0" fontId="0" fillId="4" borderId="0" xfId="0" applyFill="1" applyAlignment="1">
      <alignment horizontal="right" textRotation="90"/>
    </xf>
    <xf numFmtId="0" fontId="4" fillId="0" borderId="0" xfId="0" applyFont="1"/>
    <xf numFmtId="0" fontId="6" fillId="0" borderId="0" xfId="1" applyFont="1"/>
    <xf numFmtId="0" fontId="7" fillId="0" borderId="0" xfId="1" applyFont="1"/>
    <xf numFmtId="0" fontId="7" fillId="0" borderId="0" xfId="1" quotePrefix="1" applyFont="1" applyAlignment="1">
      <alignment horizontal="left"/>
    </xf>
    <xf numFmtId="0" fontId="7" fillId="0" borderId="0" xfId="1" applyFont="1" applyAlignment="1">
      <alignment horizontal="left"/>
    </xf>
    <xf numFmtId="0" fontId="6" fillId="0" borderId="0" xfId="1" applyFont="1" applyAlignment="1">
      <alignment horizontal="left"/>
    </xf>
    <xf numFmtId="0" fontId="7" fillId="0" borderId="0" xfId="1" applyFont="1" applyAlignment="1">
      <alignment horizontal="right"/>
    </xf>
    <xf numFmtId="0" fontId="7" fillId="5" borderId="0" xfId="1" applyFont="1" applyFill="1" applyBorder="1"/>
    <xf numFmtId="6" fontId="7" fillId="5" borderId="0" xfId="1" applyNumberFormat="1" applyFont="1" applyFill="1" applyBorder="1" applyAlignment="1">
      <alignment horizontal="right"/>
    </xf>
    <xf numFmtId="164" fontId="7" fillId="6" borderId="0" xfId="1" applyNumberFormat="1" applyFont="1" applyFill="1" applyBorder="1"/>
    <xf numFmtId="165" fontId="3" fillId="2" borderId="0" xfId="0" applyNumberFormat="1" applyFont="1" applyFill="1" applyBorder="1"/>
    <xf numFmtId="165" fontId="3" fillId="0" borderId="0" xfId="0" applyNumberFormat="1" applyFont="1"/>
    <xf numFmtId="165" fontId="3" fillId="0" borderId="0" xfId="0" applyNumberFormat="1" applyFont="1" applyAlignment="1">
      <alignment horizontal="right"/>
    </xf>
    <xf numFmtId="166" fontId="3" fillId="3" borderId="0" xfId="0" applyNumberFormat="1" applyFont="1" applyFill="1" applyBorder="1"/>
    <xf numFmtId="165" fontId="0" fillId="0" borderId="0" xfId="0" applyNumberFormat="1"/>
    <xf numFmtId="164" fontId="0" fillId="0" borderId="1" xfId="0" applyNumberFormat="1" applyBorder="1"/>
    <xf numFmtId="164" fontId="0" fillId="0" borderId="2" xfId="0" applyNumberFormat="1" applyBorder="1"/>
    <xf numFmtId="165" fontId="0" fillId="0" borderId="2" xfId="0" applyNumberFormat="1" applyBorder="1"/>
    <xf numFmtId="166" fontId="0" fillId="0" borderId="3" xfId="0" applyNumberFormat="1" applyBorder="1"/>
    <xf numFmtId="164" fontId="0" fillId="0" borderId="4" xfId="0" applyNumberFormat="1" applyBorder="1"/>
    <xf numFmtId="164" fontId="0" fillId="0" borderId="0" xfId="0" applyNumberFormat="1" applyBorder="1"/>
    <xf numFmtId="165" fontId="0" fillId="0" borderId="0" xfId="0" applyNumberFormat="1" applyBorder="1"/>
    <xf numFmtId="166" fontId="0" fillId="0" borderId="5" xfId="0" applyNumberFormat="1" applyBorder="1"/>
    <xf numFmtId="164" fontId="0" fillId="0" borderId="6" xfId="0" applyNumberFormat="1" applyBorder="1"/>
    <xf numFmtId="164" fontId="0" fillId="0" borderId="7" xfId="0" applyNumberFormat="1" applyBorder="1"/>
    <xf numFmtId="165" fontId="0" fillId="0" borderId="7" xfId="0" applyNumberFormat="1" applyBorder="1"/>
    <xf numFmtId="166" fontId="0" fillId="0" borderId="8" xfId="0" applyNumberFormat="1" applyBorder="1"/>
  </cellXfs>
  <cellStyles count="2">
    <cellStyle name="Normal" xfId="0" builtinId="0" customBuiltin="1"/>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Prices_1 to Capacity</c:v>
            </c:pt>
          </c:strCache>
        </c:strRef>
      </c:tx>
      <c:layout/>
      <c:overlay val="0"/>
      <c:txPr>
        <a:bodyPr/>
        <a:lstStyle/>
        <a:p>
          <a:pPr>
            <a:defRPr sz="1200"/>
          </a:pPr>
          <a:endParaRPr lang="en-US"/>
        </a:p>
      </c:txPr>
    </c:title>
    <c:autoTitleDeleted val="0"/>
    <c:plotArea>
      <c:layout/>
      <c:lineChart>
        <c:grouping val="standard"/>
        <c:varyColors val="0"/>
        <c:ser>
          <c:idx val="0"/>
          <c:order val="0"/>
          <c:cat>
            <c:numRef>
              <c:f>STS_1!$A$5:$A$13</c:f>
              <c:numCache>
                <c:formatCode>0.000</c:formatCode>
                <c:ptCount val="9"/>
                <c:pt idx="0">
                  <c:v>0.60000002384185791</c:v>
                </c:pt>
                <c:pt idx="1">
                  <c:v>0.625</c:v>
                </c:pt>
                <c:pt idx="2">
                  <c:v>0.65000003576278687</c:v>
                </c:pt>
                <c:pt idx="3">
                  <c:v>0.67500001192092896</c:v>
                </c:pt>
                <c:pt idx="4">
                  <c:v>0.70000004768371582</c:v>
                </c:pt>
                <c:pt idx="5">
                  <c:v>0.72500002384185791</c:v>
                </c:pt>
                <c:pt idx="6">
                  <c:v>0.75</c:v>
                </c:pt>
                <c:pt idx="7">
                  <c:v>0.77500003576278687</c:v>
                </c:pt>
                <c:pt idx="8">
                  <c:v>0.80000001192092896</c:v>
                </c:pt>
              </c:numCache>
            </c:numRef>
          </c:cat>
          <c:val>
            <c:numRef>
              <c:f>STS_1!$K$5:$K$13</c:f>
              <c:numCache>
                <c:formatCode>General</c:formatCode>
                <c:ptCount val="9"/>
                <c:pt idx="0">
                  <c:v>146.78</c:v>
                </c:pt>
                <c:pt idx="1">
                  <c:v>144.28</c:v>
                </c:pt>
                <c:pt idx="2">
                  <c:v>141.78</c:v>
                </c:pt>
                <c:pt idx="3">
                  <c:v>139.28</c:v>
                </c:pt>
                <c:pt idx="4">
                  <c:v>136.78</c:v>
                </c:pt>
                <c:pt idx="5">
                  <c:v>134.28</c:v>
                </c:pt>
                <c:pt idx="6">
                  <c:v>131.78</c:v>
                </c:pt>
                <c:pt idx="7">
                  <c:v>129.44</c:v>
                </c:pt>
                <c:pt idx="8">
                  <c:v>127.48</c:v>
                </c:pt>
              </c:numCache>
            </c:numRef>
          </c:val>
          <c:smooth val="0"/>
        </c:ser>
        <c:dLbls>
          <c:showLegendKey val="0"/>
          <c:showVal val="0"/>
          <c:showCatName val="0"/>
          <c:showSerName val="0"/>
          <c:showPercent val="0"/>
          <c:showBubbleSize val="0"/>
        </c:dLbls>
        <c:marker val="1"/>
        <c:smooth val="0"/>
        <c:axId val="506168264"/>
        <c:axId val="506169048"/>
      </c:lineChart>
      <c:catAx>
        <c:axId val="506168264"/>
        <c:scaling>
          <c:orientation val="minMax"/>
        </c:scaling>
        <c:delete val="0"/>
        <c:axPos val="b"/>
        <c:title>
          <c:tx>
            <c:rich>
              <a:bodyPr/>
              <a:lstStyle/>
              <a:p>
                <a:pPr>
                  <a:defRPr/>
                </a:pPr>
                <a:r>
                  <a:rPr lang="en-US"/>
                  <a:t>Capacity ($B$15)</a:t>
                </a:r>
              </a:p>
            </c:rich>
          </c:tx>
          <c:layout/>
          <c:overlay val="0"/>
        </c:title>
        <c:numFmt formatCode="0.000" sourceLinked="1"/>
        <c:majorTickMark val="out"/>
        <c:minorTickMark val="none"/>
        <c:tickLblPos val="nextTo"/>
        <c:crossAx val="506169048"/>
        <c:crosses val="autoZero"/>
        <c:auto val="1"/>
        <c:lblAlgn val="ctr"/>
        <c:lblOffset val="100"/>
        <c:noMultiLvlLbl val="0"/>
      </c:catAx>
      <c:valAx>
        <c:axId val="506169048"/>
        <c:scaling>
          <c:orientation val="minMax"/>
        </c:scaling>
        <c:delete val="0"/>
        <c:axPos val="l"/>
        <c:majorGridlines/>
        <c:numFmt formatCode="General" sourceLinked="1"/>
        <c:majorTickMark val="out"/>
        <c:minorTickMark val="none"/>
        <c:tickLblPos val="nextTo"/>
        <c:crossAx val="506168264"/>
        <c:crosses val="autoZero"/>
        <c:crossBetween val="between"/>
      </c:valAx>
    </c:plotArea>
    <c:plotVisOnly val="1"/>
    <c:dispBlanksAs val="gap"/>
    <c:showDLblsOverMax val="0"/>
  </c:chart>
  <c:spPr>
    <a:ln w="15875" cap="flat" cmpd="sng" algn="ctr">
      <a:solidFill>
        <a:schemeClr val="accent1">
          <a:lumMod val="100000"/>
        </a:schemeClr>
      </a:solidFill>
      <a:prstDash val="solid"/>
      <a:round/>
      <a:headEnd type="none" w="med" len="med"/>
      <a:tailEnd type="none" w="med" len="me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10</xdr:col>
      <xdr:colOff>0</xdr:colOff>
      <xdr:row>14</xdr:row>
      <xdr:rowOff>0</xdr:rowOff>
    </xdr:from>
    <xdr:to>
      <xdr:col>18</xdr:col>
      <xdr:colOff>0</xdr:colOff>
      <xdr:row>29</xdr:row>
      <xdr:rowOff>0</xdr:rowOff>
    </xdr:to>
    <xdr:graphicFrame macro="">
      <xdr:nvGraphicFramePr>
        <xdr:cNvPr id="2" name="STS_2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12</xdr:col>
      <xdr:colOff>0</xdr:colOff>
      <xdr:row>3</xdr:row>
      <xdr:rowOff>0</xdr:rowOff>
    </xdr:from>
    <xdr:to>
      <xdr:col>16</xdr:col>
      <xdr:colOff>0</xdr:colOff>
      <xdr:row>4</xdr:row>
      <xdr:rowOff>9525</xdr:rowOff>
    </xdr:to>
    <xdr:sp macro="" textlink="">
      <xdr:nvSpPr>
        <xdr:cNvPr id="3" name="TextBox 2"/>
        <xdr:cNvSpPr txBox="1"/>
      </xdr:nvSpPr>
      <xdr:spPr>
        <a:xfrm>
          <a:off x="7315200" y="571500"/>
          <a:ext cx="2438400" cy="762000"/>
        </a:xfrm>
        <a:prstGeom prst="rect">
          <a:avLst/>
        </a:prstGeom>
        <a:solidFill>
          <a:schemeClr val="lt1"/>
        </a:solidFill>
        <a:ln w="15875" cap="flat" cmpd="sng" algn="ctr">
          <a:solidFill>
            <a:schemeClr val="accent1">
              <a:lumMod val="100000"/>
            </a:schemeClr>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When you select an output from the dropdown list in cell $K$4, the chart will adapt to that output.</a:t>
          </a:r>
        </a:p>
      </xdr:txBody>
    </xdr:sp>
    <xdr:clientData/>
  </xdr:twoCellAnchor>
  <xdr:twoCellAnchor>
    <xdr:from>
      <xdr:col>1</xdr:col>
      <xdr:colOff>0</xdr:colOff>
      <xdr:row>14</xdr:row>
      <xdr:rowOff>0</xdr:rowOff>
    </xdr:from>
    <xdr:to>
      <xdr:col>5</xdr:col>
      <xdr:colOff>152400</xdr:colOff>
      <xdr:row>20</xdr:row>
      <xdr:rowOff>57150</xdr:rowOff>
    </xdr:to>
    <xdr:sp macro="" textlink="">
      <xdr:nvSpPr>
        <xdr:cNvPr id="4" name="TextBox 3"/>
        <xdr:cNvSpPr txBox="1"/>
      </xdr:nvSpPr>
      <xdr:spPr>
        <a:xfrm>
          <a:off x="609600" y="3228975"/>
          <a:ext cx="2590800" cy="12001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For capacities up to 0.750, prices are always set so that the bot demands are equal to capacity. However, for larger capacities, prices are set so there is leftover capacity in the off-peak period.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26"/>
  <sheetViews>
    <sheetView tabSelected="1" workbookViewId="0"/>
  </sheetViews>
  <sheetFormatPr defaultColWidth="9.109375" defaultRowHeight="14.4" x14ac:dyDescent="0.3"/>
  <cols>
    <col min="1" max="1" width="27" style="2" customWidth="1"/>
    <col min="2" max="2" width="9.88671875" style="2" customWidth="1"/>
    <col min="3" max="3" width="13.5546875" style="2" bestFit="1" customWidth="1"/>
    <col min="4" max="4" width="13.88671875" style="2" bestFit="1" customWidth="1"/>
    <col min="5" max="5" width="11.44140625" style="2" customWidth="1"/>
    <col min="6" max="6" width="16.5546875" style="2" customWidth="1"/>
    <col min="7" max="16384" width="9.109375" style="2"/>
  </cols>
  <sheetData>
    <row r="1" spans="1:7" x14ac:dyDescent="0.3">
      <c r="A1" s="18" t="s">
        <v>28</v>
      </c>
      <c r="F1" s="1" t="s">
        <v>13</v>
      </c>
    </row>
    <row r="2" spans="1:7" x14ac:dyDescent="0.3">
      <c r="A2" s="19"/>
      <c r="F2" s="3" t="s">
        <v>14</v>
      </c>
      <c r="G2" s="3" t="s">
        <v>17</v>
      </c>
    </row>
    <row r="3" spans="1:7" x14ac:dyDescent="0.3">
      <c r="A3" s="18" t="s">
        <v>0</v>
      </c>
      <c r="F3" s="3" t="s">
        <v>15</v>
      </c>
      <c r="G3" s="3" t="s">
        <v>18</v>
      </c>
    </row>
    <row r="4" spans="1:7" x14ac:dyDescent="0.3">
      <c r="A4" s="20" t="s">
        <v>1</v>
      </c>
      <c r="F4" s="5" t="s">
        <v>10</v>
      </c>
      <c r="G4" s="5" t="s">
        <v>19</v>
      </c>
    </row>
    <row r="5" spans="1:7" s="6" customFormat="1" x14ac:dyDescent="0.3">
      <c r="A5" s="19"/>
      <c r="B5" s="6" t="s">
        <v>2</v>
      </c>
      <c r="C5" s="23" t="s">
        <v>35</v>
      </c>
      <c r="D5" s="6" t="s">
        <v>3</v>
      </c>
      <c r="F5" s="5" t="s">
        <v>9</v>
      </c>
      <c r="G5" s="5" t="s">
        <v>20</v>
      </c>
    </row>
    <row r="6" spans="1:7" x14ac:dyDescent="0.3">
      <c r="A6" s="21" t="s">
        <v>29</v>
      </c>
      <c r="B6" s="24">
        <v>2.2530000000000001</v>
      </c>
      <c r="C6" s="24">
        <v>-1.2999999999999999E-2</v>
      </c>
      <c r="D6" s="24">
        <v>3.0000000000000139E-3</v>
      </c>
      <c r="F6" s="5"/>
      <c r="G6" s="5"/>
    </row>
    <row r="7" spans="1:7" x14ac:dyDescent="0.3">
      <c r="A7" s="19" t="s">
        <v>4</v>
      </c>
      <c r="B7" s="24">
        <v>1.1419999999999999</v>
      </c>
      <c r="C7" s="24">
        <v>5.0000000000000001E-3</v>
      </c>
      <c r="D7" s="24">
        <v>-1.4999999999999999E-2</v>
      </c>
      <c r="F7" s="8"/>
      <c r="G7" s="5"/>
    </row>
    <row r="8" spans="1:7" x14ac:dyDescent="0.3">
      <c r="A8" s="19"/>
      <c r="B8" s="19"/>
      <c r="C8" s="19"/>
      <c r="D8" s="19"/>
      <c r="F8" s="5"/>
      <c r="G8" s="9"/>
    </row>
    <row r="9" spans="1:7" x14ac:dyDescent="0.3">
      <c r="A9" s="20" t="s">
        <v>30</v>
      </c>
      <c r="B9" s="25">
        <v>75</v>
      </c>
      <c r="C9" s="19"/>
      <c r="D9" s="19"/>
      <c r="F9" s="7"/>
      <c r="G9" s="4"/>
    </row>
    <row r="10" spans="1:7" x14ac:dyDescent="0.3">
      <c r="A10" s="19"/>
      <c r="F10" s="7"/>
      <c r="G10" s="4"/>
    </row>
    <row r="11" spans="1:7" x14ac:dyDescent="0.3">
      <c r="A11" s="22" t="s">
        <v>11</v>
      </c>
      <c r="F11" s="7"/>
      <c r="G11" s="4"/>
    </row>
    <row r="12" spans="1:7" s="6" customFormat="1" x14ac:dyDescent="0.3">
      <c r="A12" s="23"/>
      <c r="B12" s="23" t="s">
        <v>36</v>
      </c>
      <c r="C12" s="6" t="s">
        <v>8</v>
      </c>
      <c r="D12" s="10"/>
      <c r="F12" s="7"/>
      <c r="G12" s="4"/>
    </row>
    <row r="13" spans="1:7" x14ac:dyDescent="0.3">
      <c r="A13" s="19" t="s">
        <v>31</v>
      </c>
      <c r="B13" s="26">
        <v>136.78329467773437</v>
      </c>
      <c r="C13" s="26">
        <v>75.06109619140625</v>
      </c>
    </row>
    <row r="14" spans="1:7" x14ac:dyDescent="0.3">
      <c r="A14" s="19"/>
      <c r="B14" s="11"/>
      <c r="C14" s="11"/>
      <c r="D14" s="12"/>
    </row>
    <row r="15" spans="1:7" x14ac:dyDescent="0.3">
      <c r="A15" s="19" t="s">
        <v>32</v>
      </c>
      <c r="B15" s="27">
        <v>0.69999998807907104</v>
      </c>
      <c r="C15" s="11"/>
      <c r="D15" s="12"/>
    </row>
    <row r="16" spans="1:7" x14ac:dyDescent="0.3">
      <c r="A16" s="19"/>
    </row>
    <row r="17" spans="1:7" x14ac:dyDescent="0.3">
      <c r="A17" s="22" t="s">
        <v>33</v>
      </c>
    </row>
    <row r="18" spans="1:7" x14ac:dyDescent="0.3">
      <c r="A18" s="19"/>
      <c r="B18" s="23" t="s">
        <v>36</v>
      </c>
      <c r="C18" s="6" t="s">
        <v>8</v>
      </c>
      <c r="D18" s="6"/>
      <c r="E18" s="6"/>
      <c r="F18" s="6"/>
      <c r="G18" s="10"/>
    </row>
    <row r="19" spans="1:7" x14ac:dyDescent="0.3">
      <c r="A19" s="19" t="s">
        <v>6</v>
      </c>
      <c r="B19" s="28">
        <f>B6+SUMPRODUCT(Prices,C6:D6)</f>
        <v>0.70000045776367315</v>
      </c>
      <c r="C19" s="28">
        <f>B7+SUMPRODUCT(Prices,C7:D7)</f>
        <v>0.70000003051757809</v>
      </c>
    </row>
    <row r="20" spans="1:7" x14ac:dyDescent="0.3">
      <c r="A20" s="19"/>
      <c r="B20" s="29" t="s">
        <v>7</v>
      </c>
      <c r="C20" s="29" t="s">
        <v>7</v>
      </c>
    </row>
    <row r="21" spans="1:7" x14ac:dyDescent="0.3">
      <c r="A21" s="19" t="s">
        <v>5</v>
      </c>
      <c r="B21" s="28">
        <f>$B$15</f>
        <v>0.69999998807907104</v>
      </c>
      <c r="C21" s="28">
        <f>$B$15</f>
        <v>0.69999998807907104</v>
      </c>
      <c r="D21" s="13"/>
    </row>
    <row r="22" spans="1:7" x14ac:dyDescent="0.3">
      <c r="A22" s="19"/>
      <c r="B22" s="13"/>
    </row>
    <row r="23" spans="1:7" x14ac:dyDescent="0.3">
      <c r="A23" s="18" t="s">
        <v>34</v>
      </c>
    </row>
    <row r="24" spans="1:7" x14ac:dyDescent="0.3">
      <c r="A24" s="19" t="s">
        <v>9</v>
      </c>
      <c r="B24" s="30">
        <f>SUMPRODUCT(Demands,Prices)</f>
        <v>148.29113851350471</v>
      </c>
    </row>
    <row r="25" spans="1:7" x14ac:dyDescent="0.3">
      <c r="A25" s="19"/>
    </row>
    <row r="26" spans="1:7" x14ac:dyDescent="0.3">
      <c r="A26" s="19"/>
    </row>
  </sheetData>
  <phoneticPr fontId="1" type="noConversion"/>
  <printOptions horizontalCentered="1" verticalCentered="1" headings="1" gridLines="1" gridLinesSet="0"/>
  <pageMargins left="0.75" right="0.75" top="1" bottom="1" header="0.5" footer="0.5"/>
  <pageSetup scale="74" orientation="portrait" horizontalDpi="1200" verticalDpi="1200" r:id="rId1"/>
  <headerFooter alignWithMargins="0">
    <oddFooter>&amp;C&amp;"Arial,Bold"Exhibit 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heetViews>
  <sheetFormatPr defaultRowHeight="14.4" x14ac:dyDescent="0.3"/>
  <sheetData>
    <row r="1" spans="1:2" x14ac:dyDescent="0.3">
      <c r="A1">
        <v>1</v>
      </c>
    </row>
    <row r="2" spans="1:2" x14ac:dyDescent="0.3">
      <c r="A2" t="s">
        <v>12</v>
      </c>
    </row>
    <row r="3" spans="1:2" x14ac:dyDescent="0.3">
      <c r="A3">
        <v>1</v>
      </c>
    </row>
    <row r="4" spans="1:2" x14ac:dyDescent="0.3">
      <c r="A4">
        <v>0.6</v>
      </c>
    </row>
    <row r="5" spans="1:2" x14ac:dyDescent="0.3">
      <c r="A5">
        <v>0.8</v>
      </c>
    </row>
    <row r="6" spans="1:2" x14ac:dyDescent="0.3">
      <c r="A6">
        <v>2.5000000000000001E-2</v>
      </c>
    </row>
    <row r="8" spans="1:2" x14ac:dyDescent="0.3">
      <c r="A8" s="14"/>
      <c r="B8" s="14"/>
    </row>
    <row r="9" spans="1:2" x14ac:dyDescent="0.3">
      <c r="A9" t="s">
        <v>16</v>
      </c>
    </row>
    <row r="10" spans="1:2" x14ac:dyDescent="0.3">
      <c r="A10" t="s">
        <v>5</v>
      </c>
    </row>
    <row r="15" spans="1:2" x14ac:dyDescent="0.3">
      <c r="B15" s="1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workbookViewId="0"/>
  </sheetViews>
  <sheetFormatPr defaultRowHeight="14.4" x14ac:dyDescent="0.3"/>
  <sheetData>
    <row r="1" spans="1:11" x14ac:dyDescent="0.3">
      <c r="A1" s="1" t="s">
        <v>21</v>
      </c>
      <c r="K1" s="17" t="str">
        <f>CONCATENATE("Sensitivity of ",$K$4," to ","Capacity")</f>
        <v>Sensitivity of Prices_1 to Capacity</v>
      </c>
    </row>
    <row r="3" spans="1:11" x14ac:dyDescent="0.3">
      <c r="A3" t="s">
        <v>22</v>
      </c>
      <c r="K3" t="s">
        <v>27</v>
      </c>
    </row>
    <row r="4" spans="1:11" ht="57" x14ac:dyDescent="0.3">
      <c r="B4" s="15" t="s">
        <v>23</v>
      </c>
      <c r="C4" s="15" t="s">
        <v>24</v>
      </c>
      <c r="D4" s="15" t="s">
        <v>25</v>
      </c>
      <c r="E4" s="15" t="s">
        <v>26</v>
      </c>
      <c r="F4" s="15" t="s">
        <v>9</v>
      </c>
      <c r="J4" s="17">
        <f>MATCH($K$4,OutputAddresses,0)</f>
        <v>1</v>
      </c>
      <c r="K4" s="16" t="s">
        <v>23</v>
      </c>
    </row>
    <row r="5" spans="1:11" x14ac:dyDescent="0.3">
      <c r="A5" s="31">
        <v>0.60000002384185791</v>
      </c>
      <c r="B5" s="32">
        <v>146.78</v>
      </c>
      <c r="C5" s="33">
        <v>85.06</v>
      </c>
      <c r="D5" s="34">
        <v>0.60000002330530666</v>
      </c>
      <c r="E5" s="34">
        <v>0.60000002384185802</v>
      </c>
      <c r="F5" s="35">
        <v>139.1066692902593</v>
      </c>
      <c r="K5">
        <f>INDEX(OutputValues,1,$J$4)</f>
        <v>146.78</v>
      </c>
    </row>
    <row r="6" spans="1:11" x14ac:dyDescent="0.3">
      <c r="A6" s="31">
        <v>0.625</v>
      </c>
      <c r="B6" s="36">
        <v>144.28</v>
      </c>
      <c r="C6" s="37">
        <v>82.56</v>
      </c>
      <c r="D6" s="38">
        <v>0.62499999974511122</v>
      </c>
      <c r="E6" s="38">
        <v>0.625</v>
      </c>
      <c r="F6" s="39">
        <v>141.77777775870229</v>
      </c>
      <c r="K6">
        <f>INDEX(OutputValues,2,$J$4)</f>
        <v>144.28</v>
      </c>
    </row>
    <row r="7" spans="1:11" x14ac:dyDescent="0.3">
      <c r="A7" s="31">
        <v>0.65000003576278687</v>
      </c>
      <c r="B7" s="36">
        <v>141.78</v>
      </c>
      <c r="C7" s="37">
        <v>80.06</v>
      </c>
      <c r="D7" s="38">
        <v>0.65000003545360285</v>
      </c>
      <c r="E7" s="38">
        <v>0.65000003576278675</v>
      </c>
      <c r="F7" s="39">
        <v>144.19889215199481</v>
      </c>
      <c r="K7">
        <f>INDEX(OutputValues,3,$J$4)</f>
        <v>141.78</v>
      </c>
    </row>
    <row r="8" spans="1:11" x14ac:dyDescent="0.3">
      <c r="A8" s="31">
        <v>0.67500001192092896</v>
      </c>
      <c r="B8" s="36">
        <v>139.28</v>
      </c>
      <c r="C8" s="37">
        <v>77.56</v>
      </c>
      <c r="D8" s="38">
        <v>0.67500001175495639</v>
      </c>
      <c r="E8" s="38">
        <v>0.67500001192092896</v>
      </c>
      <c r="F8" s="39">
        <v>146.37000096499258</v>
      </c>
      <c r="K8">
        <f>INDEX(OutputValues,4,$J$4)</f>
        <v>139.28</v>
      </c>
    </row>
    <row r="9" spans="1:11" x14ac:dyDescent="0.3">
      <c r="A9" s="31">
        <v>0.70000004768371582</v>
      </c>
      <c r="B9" s="36">
        <v>136.78</v>
      </c>
      <c r="C9" s="37">
        <v>75.06</v>
      </c>
      <c r="D9" s="38">
        <v>0.70000045776367315</v>
      </c>
      <c r="E9" s="38">
        <v>0.70000003051757809</v>
      </c>
      <c r="F9" s="39">
        <v>148.29113851350471</v>
      </c>
      <c r="K9">
        <f>INDEX(OutputValues,5,$J$4)</f>
        <v>136.78</v>
      </c>
    </row>
    <row r="10" spans="1:11" x14ac:dyDescent="0.3">
      <c r="A10" s="31">
        <v>0.72500002384185791</v>
      </c>
      <c r="B10" s="36">
        <v>134.28</v>
      </c>
      <c r="C10" s="37">
        <v>72.56</v>
      </c>
      <c r="D10" s="38">
        <v>0.72500002375384165</v>
      </c>
      <c r="E10" s="38">
        <v>0.72500002384185791</v>
      </c>
      <c r="F10" s="39">
        <v>149.96222369197974</v>
      </c>
      <c r="K10">
        <f>INDEX(OutputValues,6,$J$4)</f>
        <v>134.28</v>
      </c>
    </row>
    <row r="11" spans="1:11" x14ac:dyDescent="0.3">
      <c r="A11" s="31">
        <v>0.75</v>
      </c>
      <c r="B11" s="36">
        <v>131.78</v>
      </c>
      <c r="C11" s="37">
        <v>70.06</v>
      </c>
      <c r="D11" s="38">
        <v>0.74999999982396726</v>
      </c>
      <c r="E11" s="38">
        <v>0.75</v>
      </c>
      <c r="F11" s="39">
        <v>151.38333332480465</v>
      </c>
      <c r="K11">
        <f>INDEX(OutputValues,7,$J$4)</f>
        <v>131.78</v>
      </c>
    </row>
    <row r="12" spans="1:11" x14ac:dyDescent="0.3">
      <c r="A12" s="31">
        <v>0.77500003576278687</v>
      </c>
      <c r="B12" s="36">
        <v>129.44</v>
      </c>
      <c r="C12" s="37">
        <v>68.23</v>
      </c>
      <c r="D12" s="38">
        <v>0.77500003552251773</v>
      </c>
      <c r="E12" s="38">
        <v>0.76580768752020667</v>
      </c>
      <c r="F12" s="39">
        <v>152.56054866348327</v>
      </c>
      <c r="K12">
        <f>INDEX(OutputValues,8,$J$4)</f>
        <v>129.44</v>
      </c>
    </row>
    <row r="13" spans="1:11" x14ac:dyDescent="0.3">
      <c r="A13" s="31">
        <v>0.80000001192092896</v>
      </c>
      <c r="B13" s="40">
        <v>127.48</v>
      </c>
      <c r="C13" s="41">
        <v>68.09</v>
      </c>
      <c r="D13" s="42">
        <v>0.80000001167721857</v>
      </c>
      <c r="E13" s="42">
        <v>0.75811538109495658</v>
      </c>
      <c r="F13" s="43">
        <v>153.60225698133343</v>
      </c>
      <c r="K13">
        <f>INDEX(OutputValues,9,$J$4)</f>
        <v>127.48</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Model</vt:lpstr>
      <vt:lpstr>STS_1</vt:lpstr>
      <vt:lpstr>STS_1!ChartData</vt:lpstr>
      <vt:lpstr>Common_Capacity</vt:lpstr>
      <vt:lpstr>Demands</vt:lpstr>
      <vt:lpstr>STS_1!InputValues</vt:lpstr>
      <vt:lpstr>STS_1!OutputAddresses</vt:lpstr>
      <vt:lpstr>STS_1!OutputValues</vt:lpstr>
      <vt:lpstr>Prices</vt:lpstr>
      <vt:lpstr>Revenue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2002-11-06T15:59:30Z</cp:lastPrinted>
  <dcterms:created xsi:type="dcterms:W3CDTF">1999-05-07T14:27:47Z</dcterms:created>
  <dcterms:modified xsi:type="dcterms:W3CDTF">2014-03-10T20:33:37Z</dcterms:modified>
</cp:coreProperties>
</file>